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140" windowHeight="12020" tabRatio="20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<sst xmlns="http://schemas.openxmlformats.org/spreadsheetml/2006/main" count="18" uniqueCount="17">
  <si>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Osterberechnung</t>
  </si>
  <si>
    <t>K =</t>
  </si>
  <si>
    <t>M =</t>
  </si>
  <si>
    <t>S =</t>
  </si>
  <si>
    <t>A =</t>
  </si>
  <si>
    <t>R =</t>
  </si>
  <si>
    <t>Ostervollmond</t>
  </si>
  <si>
    <t>1.Sonntag im März</t>
  </si>
  <si>
    <t>OE =</t>
  </si>
  <si>
    <t>Ostersonntag</t>
  </si>
  <si>
    <t>D =</t>
  </si>
  <si>
    <t>=</t>
  </si>
  <si>
    <t>1 Jahr</t>
  </si>
  <si>
    <t>Tage</t>
  </si>
  <si>
    <t>1 Monat</t>
  </si>
  <si>
    <t>76 Jahre</t>
  </si>
  <si>
    <t>940 Monate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</si>
</sst>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21.375" style="0" customWidth="1"/>
    <col min="4" max="4" width="11.125" style="0" customWidth="1"/>
  </cols>
  <sheetData>
    <row r="1" spans="1:6" ht="19.5" customHeight="1">
      <c r="A1" s="3" t="s">
        <v>0</v>
      </c>
      <c r="B1" s="3">
        <v>2005</v>
      </c>
      <c r="C1" s="3">
        <v>2006</v>
      </c>
      <c r="D1" s="3">
        <v>2007</v>
      </c>
      <c r="E1" s="3">
        <v>2008</v>
      </c>
      <c r="F1" s="1"/>
    </row>
    <row r="2" spans="1:6" ht="15">
      <c r="A2" s="2" t="s">
        <v>1</v>
      </c>
      <c r="B2" s="1">
        <f>INT(B1/100)</f>
        <v>20</v>
      </c>
      <c r="C2" s="1">
        <f>INT(C1/100)</f>
        <v>20</v>
      </c>
      <c r="D2" s="1">
        <f>INT(D1/100)</f>
        <v>20</v>
      </c>
      <c r="E2" s="1">
        <f>INT(E1/100)</f>
        <v>20</v>
      </c>
      <c r="F2" s="1"/>
    </row>
    <row r="3" spans="1:6" ht="15">
      <c r="A3" s="2" t="s">
        <v>2</v>
      </c>
      <c r="B3" s="1">
        <f>15+INT((3*B2+3)/4)-INT((8*B2+13)/25)</f>
        <v>24</v>
      </c>
      <c r="C3" s="1">
        <f>15+INT((3*C2+3)/4)-INT((8*C2+13)/25)</f>
        <v>24</v>
      </c>
      <c r="D3" s="1">
        <f>15+INT((3*D2+3)/4)-INT((8*D2+13)/25)</f>
        <v>24</v>
      </c>
      <c r="E3" s="1">
        <f>15+INT((3*E2+3)/4)-INT((8*E2+13)/25)</f>
        <v>24</v>
      </c>
      <c r="F3" s="1"/>
    </row>
    <row r="4" spans="1:6" ht="15">
      <c r="A4" s="2" t="s">
        <v>3</v>
      </c>
      <c r="B4" s="1">
        <f>2-INT((3*B2+3)/4)</f>
        <v>-13</v>
      </c>
      <c r="C4" s="1">
        <f>2-INT((3*C2+3)/4)</f>
        <v>-13</v>
      </c>
      <c r="D4" s="1">
        <f>2-INT((3*D2+3)/4)</f>
        <v>-13</v>
      </c>
      <c r="E4" s="1">
        <f>2-INT((3*E2+3)/4)</f>
        <v>-13</v>
      </c>
      <c r="F4" s="1"/>
    </row>
    <row r="5" spans="1:6" ht="15">
      <c r="A5" s="2" t="s">
        <v>4</v>
      </c>
      <c r="B5" s="1">
        <f>MOD(B1,19)</f>
        <v>10</v>
      </c>
      <c r="C5" s="1">
        <f>MOD(C1,19)</f>
        <v>11</v>
      </c>
      <c r="D5" s="1">
        <f>MOD(D1,19)</f>
        <v>12</v>
      </c>
      <c r="E5" s="1">
        <f>MOD(E1,19)</f>
        <v>13</v>
      </c>
      <c r="F5" s="1"/>
    </row>
    <row r="6" spans="1:6" ht="15">
      <c r="A6" s="2" t="s">
        <v>10</v>
      </c>
      <c r="B6" s="1">
        <f>MOD(19*B5+B3,30)</f>
        <v>4</v>
      </c>
      <c r="C6" s="1">
        <f>MOD(19*C5+C3,30)</f>
        <v>23</v>
      </c>
      <c r="D6" s="1">
        <f>MOD(19*D5+D3,30)</f>
        <v>12</v>
      </c>
      <c r="E6" s="1">
        <f>MOD(19*E5+E3,30)</f>
        <v>1</v>
      </c>
      <c r="F6" s="1"/>
    </row>
    <row r="7" spans="1:6" ht="15">
      <c r="A7" s="2" t="s">
        <v>5</v>
      </c>
      <c r="B7" s="1">
        <f>INT(B6/29)+(INT(B6/28)-INT(B6/29))*INT(B5/11)</f>
        <v>0</v>
      </c>
      <c r="C7" s="1">
        <f>INT(C6/29)+(INT(C6/28)-INT(C6/29))*INT(C5/11)</f>
        <v>0</v>
      </c>
      <c r="D7" s="1">
        <f>INT(D6/29)+(INT(D6/28)-INT(D6/29))*INT(D5/11)</f>
        <v>0</v>
      </c>
      <c r="E7" s="1">
        <f>INT(E6/29)+(INT(E6/28)-INT(E6/29))*INT(E5/11)</f>
        <v>0</v>
      </c>
      <c r="F7" s="1"/>
    </row>
    <row r="8" spans="1:6" ht="15">
      <c r="A8" s="2" t="s">
        <v>6</v>
      </c>
      <c r="B8" s="1">
        <f>21+B6-B7</f>
        <v>25</v>
      </c>
      <c r="C8" s="1">
        <f>21+C6-C7</f>
        <v>44</v>
      </c>
      <c r="D8" s="1">
        <f>21+D6-D7</f>
        <v>33</v>
      </c>
      <c r="E8" s="1">
        <f>21+E6-E7</f>
        <v>22</v>
      </c>
      <c r="F8" s="1"/>
    </row>
    <row r="9" spans="1:6" ht="15">
      <c r="A9" s="2" t="s">
        <v>7</v>
      </c>
      <c r="B9" s="1">
        <f>7-MOD(B1+INT(B1/4)+B4,7)</f>
        <v>6</v>
      </c>
      <c r="C9" s="1">
        <f>7-MOD(C1+INT(C1/4)+C4,7)</f>
        <v>5</v>
      </c>
      <c r="D9" s="1">
        <f>7-MOD(D1+INT(D1/4)+D4,7)</f>
        <v>4</v>
      </c>
      <c r="E9" s="1">
        <f>7-MOD(E1+INT(E1/4)+E4,7)</f>
        <v>2</v>
      </c>
      <c r="F9" s="1"/>
    </row>
    <row r="10" spans="1:6" ht="15">
      <c r="A10" s="2" t="s">
        <v>8</v>
      </c>
      <c r="B10" s="1">
        <f>7-MOD(B8-B9,7)</f>
        <v>2</v>
      </c>
      <c r="C10" s="1">
        <f>7-MOD(C8-C9,7)</f>
        <v>3</v>
      </c>
      <c r="D10" s="1">
        <f>7-MOD(D8-D9,7)</f>
        <v>6</v>
      </c>
      <c r="E10" s="1">
        <f>7-MOD(E8-E9,7)</f>
        <v>1</v>
      </c>
      <c r="F10" s="1"/>
    </row>
    <row r="11" spans="1:6" ht="15">
      <c r="A11" s="2" t="s">
        <v>9</v>
      </c>
      <c r="B11" s="1">
        <f>B8+B10</f>
        <v>27</v>
      </c>
      <c r="C11" s="1">
        <f>C8+C10</f>
        <v>47</v>
      </c>
      <c r="D11" s="1">
        <f>D8+D10</f>
        <v>39</v>
      </c>
      <c r="E11" s="1">
        <f>E8+E10</f>
        <v>23</v>
      </c>
      <c r="F11" s="1"/>
    </row>
    <row r="12" spans="1:6" ht="15">
      <c r="A12" s="2" t="s">
        <v>11</v>
      </c>
      <c r="B12" s="1" t="str">
        <f>IF(B11&gt;31,CONCATENATE(TEXT(B11-31,"Standard"),". April"),CONCATENATE(TEXT(B11,"Standard"),". März"))</f>
        <v>27. März</v>
      </c>
      <c r="C12" s="1" t="str">
        <f>IF(C11&gt;31,CONCATENATE(TEXT(C11-31,"Standard"),". April"),CONCATENATE(TEXT(C11,"Standard"),". März"))</f>
        <v>16. April</v>
      </c>
      <c r="D12" s="1" t="str">
        <f>IF(D11&gt;31,CONCATENATE(TEXT(D11-31,"Standard"),". April"),CONCATENATE(TEXT(D11,"Standard"),". März"))</f>
        <v>8. April</v>
      </c>
      <c r="E12" s="1" t="str">
        <f>IF(E11&gt;31,CONCATENATE(TEXT(E11-31,"Standard"),". April"),CONCATENATE(TEXT(E11,"Standard"),". März"))</f>
        <v>23. März</v>
      </c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2" t="s">
        <v>12</v>
      </c>
      <c r="B16" s="1">
        <v>365.2422</v>
      </c>
      <c r="C16" s="1" t="s">
        <v>13</v>
      </c>
      <c r="D16" s="1" t="s">
        <v>15</v>
      </c>
      <c r="E16" s="1">
        <f>B16*76</f>
        <v>27758.4072</v>
      </c>
      <c r="F16" s="1"/>
    </row>
    <row r="17" spans="1:6" ht="15">
      <c r="A17" s="2" t="s">
        <v>14</v>
      </c>
      <c r="B17" s="1">
        <v>29.53059</v>
      </c>
      <c r="C17" s="1" t="s">
        <v>13</v>
      </c>
      <c r="D17" s="1" t="s">
        <v>16</v>
      </c>
      <c r="E17" s="1">
        <f>B17*940</f>
        <v>27758.7546</v>
      </c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CeVis, FB3, Universität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dcterms:created xsi:type="dcterms:W3CDTF">2004-11-09T14:12:25Z</dcterms:created>
  <cp:category/>
  <cp:version/>
  <cp:contentType/>
  <cp:contentStatus/>
</cp:coreProperties>
</file>